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270" windowHeight="9345" activeTab="0"/>
  </bookViews>
  <sheets>
    <sheet name="Додаток 2" sheetId="1" r:id="rId1"/>
    <sheet name="Додаток 1 " sheetId="2" r:id="rId2"/>
  </sheets>
  <definedNames>
    <definedName name="_xlnm.Print_Area" localSheetId="1">'Додаток 1 '!$A$1:$F$70</definedName>
    <definedName name="_xlnm.Print_Area" localSheetId="0">'Додаток 2'!$A$1:$F$46</definedName>
  </definedNames>
  <calcPr fullCalcOnLoad="1"/>
</workbook>
</file>

<file path=xl/sharedStrings.xml><?xml version="1.0" encoding="utf-8"?>
<sst xmlns="http://schemas.openxmlformats.org/spreadsheetml/2006/main" count="139" uniqueCount="99">
  <si>
    <t>Податок на прибуток підприємств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</si>
  <si>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</si>
  <si>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</si>
  <si>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Внутрішні податки на товари та послуги  </t>
  </si>
  <si>
    <t>Місцеві податки</t>
  </si>
  <si>
    <t>Податок на майно</t>
  </si>
  <si>
    <t>Земельний податок з юридичних осіб</t>
  </si>
  <si>
    <t>Орендна плата з юридичних осіб </t>
  </si>
  <si>
    <t>Земельний податок з фізичних осіб</t>
  </si>
  <si>
    <t>Орендна плата з фізичних осіб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</si>
  <si>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</si>
  <si>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</si>
  <si>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</si>
  <si>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</si>
  <si>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</si>
  <si>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 відсотків</t>
  </si>
  <si>
    <t>Екологічний податок </t>
  </si>
  <si>
    <t>Неподаткові надходження</t>
  </si>
  <si>
    <t>Плата за надання адміністративних послуг</t>
  </si>
  <si>
    <t>Плата за надання інших адміністративних послуг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</si>
  <si>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</si>
  <si>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</si>
  <si>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Надходження від плати за послуги, що надаються бюджетними установами згідно із законодавством </t>
  </si>
  <si>
    <t>Код</t>
  </si>
  <si>
    <t>Назва</t>
  </si>
  <si>
    <t>Всього</t>
  </si>
  <si>
    <t>Затверджено розписом на звітний рік з урахуванням змін</t>
  </si>
  <si>
    <t>Факт</t>
  </si>
  <si>
    <t>Відхилення</t>
  </si>
  <si>
    <t>% виконання</t>
  </si>
  <si>
    <t>Звіт</t>
  </si>
  <si>
    <t>грн.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</si>
  <si>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</si>
  <si>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Власні надходження бюджетних установ</t>
  </si>
  <si>
    <t>Плата за послуги, що надаються бюджетними установами згідно з їх основною діяльністю</t>
  </si>
  <si>
    <t>Акцизний податок з реалізації суб'єктами господарювання роздрібної торгівлі підакцизних товарів</t>
  </si>
  <si>
    <t>Податок на прибуток підприємств та фінансових установ комунальної власності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</si>
  <si>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</si>
  <si>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</si>
  <si>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нерухомостї</t>
  </si>
  <si>
    <t>Адміністративні збори та платежі, доходи від некомерційної господарської діяльності 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</si>
  <si>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</si>
  <si>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Інші податки та збори </t>
  </si>
  <si>
    <t>Інші неподаткові надходження  </t>
  </si>
  <si>
    <t>Інші надходження  </t>
  </si>
  <si>
    <t>Податки на доходи, податки на прибуток, податки на збільшення ринкової вартості</t>
  </si>
  <si>
    <t>Податкові надходження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</si>
  <si>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</si>
  <si>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Плата за оренду майна бюджетних установ</t>
  </si>
  <si>
    <t>Додаток 1</t>
  </si>
  <si>
    <t>Погоджено:</t>
  </si>
  <si>
    <t>Начальник фінансового управління</t>
  </si>
  <si>
    <t>виконавчого комітету міської ради</t>
  </si>
  <si>
    <t>ЗАТВЕРДЖЕНО</t>
  </si>
  <si>
    <t>Нетішинської міської ради VII скликання</t>
  </si>
  <si>
    <t>Рентна плата за користування надрами</t>
  </si>
  <si>
    <t>Рентна плата за користування надрами для видобування корисних копалин загальнодержавного значення</t>
  </si>
  <si>
    <t>Рентна плата за користування надрами для видобування корисних копалин місцевого значення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</si>
  <si>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</si>
  <si>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Додаток 2</t>
  </si>
  <si>
    <t>__.__.2019 № __/_____</t>
  </si>
  <si>
    <t>КФК</t>
  </si>
  <si>
    <t xml:space="preserve">Назва головного розпорядника коштів                                                                                                                    </t>
  </si>
  <si>
    <t xml:space="preserve">Затверджено розписом з урахуванням змін                              на 2019 рік </t>
  </si>
  <si>
    <t>Касові видатки за січень - березень                2019 року</t>
  </si>
  <si>
    <t>Секретар міської ради</t>
  </si>
  <si>
    <t xml:space="preserve">Усього доходів </t>
  </si>
  <si>
    <t>01</t>
  </si>
  <si>
    <t>Старокривинська сільська рада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</si>
  <si>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</si>
  <si>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</si>
  <si>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0113242</t>
  </si>
  <si>
    <t>Інші заходи у сфері соціального захисту і соціального забезпечення</t>
  </si>
  <si>
    <t>0114060</t>
  </si>
  <si>
    <t>Забезпечення діяльності палаців i будинків культури, клубів, центрів дозвілля та iнших клубних закладів</t>
  </si>
  <si>
    <t>0116030</t>
  </si>
  <si>
    <t>Організація благоустрою населених пунктів</t>
  </si>
  <si>
    <t>0117130</t>
  </si>
  <si>
    <t>Здійснення заходів із землеустрою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</si>
  <si>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</si>
  <si>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</si>
  <si>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0119770</t>
  </si>
  <si>
    <t>Інші субвенції з місцевого бюджету</t>
  </si>
  <si>
    <t>0119800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</si>
  <si>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</si>
  <si>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</si>
  <si>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>РАЗОМ ВИДАТКІВ</t>
  </si>
  <si>
    <t>1</t>
  </si>
  <si>
    <t xml:space="preserve">Старокривинська сільська рада </t>
  </si>
  <si>
    <t>0117310</t>
  </si>
  <si>
    <t>Будівництво об"єктів житлово-комунального господарства</t>
  </si>
  <si>
    <t xml:space="preserve">про виконання спеціального фонду бюджету Старокривинської сільської ради                                                                                                                за січень-червень 2019 року </t>
  </si>
  <si>
    <t xml:space="preserve">  про виконання загального фонду бюджету Старокривинської сільської ради                                                                                         за січень - червень 2019 року </t>
  </si>
  <si>
    <t xml:space="preserve">1.Доходи </t>
  </si>
  <si>
    <t xml:space="preserve">ІІ. Видатки  </t>
  </si>
  <si>
    <t>Олена Хоменко</t>
  </si>
  <si>
    <t>Валентина Кравчук</t>
  </si>
  <si>
    <t>Рішення                        сесії</t>
  </si>
  <si>
    <t>Рішення                       сесії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</si>
</sst>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0.0"/>
    <numFmt numFmtId="181" formatCode="#0.00"/>
    <numFmt numFmtId="182" formatCode="#,##0.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8" fillId="0" borderId="10" xfId="0" applyFont="1" applyFill="1" applyBorder="1" applyAlignment="1">
      <alignment horizontal="justify" vertical="center" wrapText="1"/>
    </xf>
    <xf numFmtId="1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Alignment="1" applyProtection="1">
      <alignment horizontal="center" vertical="center"/>
      <protection/>
    </xf>
    <xf numFmtId="1" fontId="20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10" xfId="0" applyFont="1" applyFill="1" applyBorder="1" applyAlignment="1">
      <alignment horizontal="justify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18" fillId="0" borderId="0" xfId="0" applyNumberFormat="1" applyFont="1" applyAlignment="1">
      <alignment vertical="center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left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left" vertical="center" wrapText="1"/>
    </xf>
    <xf numFmtId="0" fontId="18" fillId="0" borderId="11" xfId="0" applyNumberFormat="1" applyFont="1" applyBorder="1" applyAlignment="1">
      <alignment vertical="center" wrapText="1"/>
    </xf>
    <xf numFmtId="4" fontId="20" fillId="0" borderId="10" xfId="0" applyNumberFormat="1" applyFont="1" applyFill="1" applyBorder="1" applyAlignment="1" applyProtection="1">
      <alignment horizontal="right" vertical="center"/>
      <protection/>
    </xf>
    <xf numFmtId="4" fontId="18" fillId="0" borderId="10" xfId="0" applyNumberFormat="1" applyFont="1" applyFill="1" applyBorder="1" applyAlignment="1" applyProtection="1">
      <alignment horizontal="right" vertical="center"/>
      <protection/>
    </xf>
    <xf numFmtId="180" fontId="20" fillId="0" borderId="10" xfId="0" applyNumberFormat="1" applyFont="1" applyFill="1" applyBorder="1" applyAlignment="1" applyProtection="1">
      <alignment horizontal="right" vertical="center"/>
      <protection/>
    </xf>
    <xf numFmtId="180" fontId="18" fillId="0" borderId="10" xfId="0" applyNumberFormat="1" applyFont="1" applyFill="1" applyBorder="1" applyAlignment="1" applyProtection="1">
      <alignment horizontal="right" vertical="center"/>
      <protection/>
    </xf>
    <xf numFmtId="0" fontId="18" fillId="0" borderId="0" xfId="0" applyNumberFormat="1" applyFont="1" applyFill="1" applyAlignment="1" applyProtection="1">
      <alignment horizontal="left" vertical="center" wrapText="1"/>
      <protection/>
    </xf>
    <xf numFmtId="0" fontId="18" fillId="0" borderId="0" xfId="0" applyFont="1" applyAlignment="1">
      <alignment vertical="center"/>
    </xf>
    <xf numFmtId="4" fontId="20" fillId="0" borderId="11" xfId="0" applyNumberFormat="1" applyFont="1" applyBorder="1" applyAlignment="1">
      <alignment vertical="center"/>
    </xf>
    <xf numFmtId="4" fontId="20" fillId="0" borderId="11" xfId="0" applyNumberFormat="1" applyFont="1" applyFill="1" applyBorder="1" applyAlignment="1">
      <alignment horizontal="right" vertical="center" wrapText="1"/>
    </xf>
    <xf numFmtId="4" fontId="18" fillId="0" borderId="11" xfId="0" applyNumberFormat="1" applyFont="1" applyFill="1" applyBorder="1" applyAlignment="1">
      <alignment horizontal="right" vertical="center" wrapText="1"/>
    </xf>
    <xf numFmtId="4" fontId="18" fillId="0" borderId="10" xfId="0" applyNumberFormat="1" applyFont="1" applyFill="1" applyBorder="1" applyAlignment="1">
      <alignment horizontal="right" vertical="center" wrapText="1"/>
    </xf>
    <xf numFmtId="4" fontId="20" fillId="0" borderId="10" xfId="0" applyNumberFormat="1" applyFont="1" applyFill="1" applyBorder="1" applyAlignment="1">
      <alignment horizontal="right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justify" vertical="center" wrapText="1"/>
    </xf>
    <xf numFmtId="0" fontId="18" fillId="0" borderId="0" xfId="0" applyNumberFormat="1" applyFont="1" applyFill="1" applyAlignment="1" applyProtection="1">
      <alignment vertical="center" wrapText="1"/>
      <protection/>
    </xf>
    <xf numFmtId="4" fontId="22" fillId="0" borderId="0" xfId="0" applyNumberFormat="1" applyFont="1" applyAlignment="1">
      <alignment vertical="center"/>
    </xf>
    <xf numFmtId="4" fontId="23" fillId="0" borderId="0" xfId="0" applyNumberFormat="1" applyFont="1" applyAlignment="1">
      <alignment vertical="center"/>
    </xf>
    <xf numFmtId="4" fontId="23" fillId="0" borderId="0" xfId="0" applyNumberFormat="1" applyFont="1" applyAlignment="1">
      <alignment horizontal="right" vertical="center"/>
    </xf>
    <xf numFmtId="4" fontId="18" fillId="0" borderId="0" xfId="0" applyNumberFormat="1" applyFont="1" applyAlignment="1">
      <alignment vertical="center"/>
    </xf>
    <xf numFmtId="4" fontId="20" fillId="0" borderId="0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4" fontId="20" fillId="6" borderId="10" xfId="0" applyNumberFormat="1" applyFont="1" applyFill="1" applyBorder="1" applyAlignment="1" applyProtection="1">
      <alignment horizontal="right" vertical="center"/>
      <protection/>
    </xf>
    <xf numFmtId="180" fontId="20" fillId="6" borderId="10" xfId="0" applyNumberFormat="1" applyFont="1" applyFill="1" applyBorder="1" applyAlignment="1" applyProtection="1">
      <alignment horizontal="right" vertical="center"/>
      <protection/>
    </xf>
    <xf numFmtId="0" fontId="24" fillId="0" borderId="0" xfId="0" applyNumberFormat="1" applyFont="1" applyAlignment="1">
      <alignment horizontal="right" vertical="center"/>
    </xf>
    <xf numFmtId="0" fontId="20" fillId="6" borderId="11" xfId="0" applyFont="1" applyFill="1" applyBorder="1" applyAlignment="1">
      <alignment horizontal="center" vertical="center" wrapText="1"/>
    </xf>
    <xf numFmtId="4" fontId="20" fillId="6" borderId="11" xfId="0" applyNumberFormat="1" applyFont="1" applyFill="1" applyBorder="1" applyAlignment="1">
      <alignment vertical="center"/>
    </xf>
    <xf numFmtId="4" fontId="20" fillId="6" borderId="11" xfId="0" applyNumberFormat="1" applyFont="1" applyFill="1" applyBorder="1" applyAlignment="1" applyProtection="1">
      <alignment horizontal="right" vertical="center"/>
      <protection/>
    </xf>
    <xf numFmtId="180" fontId="20" fillId="6" borderId="11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Alignment="1">
      <alignment horizontal="right"/>
    </xf>
    <xf numFmtId="0" fontId="18" fillId="0" borderId="12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left" vertical="top" wrapText="1"/>
    </xf>
    <xf numFmtId="0" fontId="18" fillId="0" borderId="13" xfId="0" applyFont="1" applyFill="1" applyBorder="1" applyAlignment="1">
      <alignment horizontal="center" vertical="center" wrapText="1"/>
    </xf>
    <xf numFmtId="0" fontId="20" fillId="6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4" fontId="20" fillId="0" borderId="0" xfId="0" applyNumberFormat="1" applyFont="1" applyBorder="1" applyAlignment="1" applyProtection="1">
      <alignment horizontal="right" vertical="center"/>
      <protection locked="0"/>
    </xf>
    <xf numFmtId="0" fontId="20" fillId="6" borderId="11" xfId="0" applyFont="1" applyFill="1" applyBorder="1" applyAlignment="1">
      <alignment horizontal="left" vertical="center" wrapText="1"/>
    </xf>
    <xf numFmtId="49" fontId="20" fillId="24" borderId="11" xfId="0" applyNumberFormat="1" applyFont="1" applyFill="1" applyBorder="1" applyAlignment="1">
      <alignment horizontal="center" vertical="center" wrapText="1"/>
    </xf>
    <xf numFmtId="181" fontId="20" fillId="24" borderId="11" xfId="0" applyNumberFormat="1" applyFont="1" applyFill="1" applyBorder="1" applyAlignment="1">
      <alignment horizontal="center" vertical="center" wrapText="1"/>
    </xf>
    <xf numFmtId="4" fontId="20" fillId="24" borderId="11" xfId="0" applyNumberFormat="1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top" wrapText="1"/>
    </xf>
    <xf numFmtId="0" fontId="18" fillId="0" borderId="14" xfId="0" applyFont="1" applyFill="1" applyBorder="1" applyAlignment="1">
      <alignment horizontal="left" vertical="top" wrapText="1"/>
    </xf>
    <xf numFmtId="49" fontId="20" fillId="6" borderId="11" xfId="0" applyNumberFormat="1" applyFont="1" applyFill="1" applyBorder="1" applyAlignment="1">
      <alignment horizontal="center" vertical="center"/>
    </xf>
    <xf numFmtId="180" fontId="20" fillId="6" borderId="11" xfId="0" applyNumberFormat="1" applyFont="1" applyFill="1" applyBorder="1" applyAlignment="1">
      <alignment horizontal="center" vertical="center" wrapText="1"/>
    </xf>
    <xf numFmtId="182" fontId="18" fillId="0" borderId="0" xfId="0" applyNumberFormat="1" applyFont="1" applyAlignment="1">
      <alignment vertical="center"/>
    </xf>
    <xf numFmtId="49" fontId="18" fillId="0" borderId="11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3" fontId="18" fillId="0" borderId="11" xfId="0" applyNumberFormat="1" applyFont="1" applyBorder="1" applyAlignment="1">
      <alignment horizontal="center" vertical="center" wrapText="1"/>
    </xf>
    <xf numFmtId="3" fontId="18" fillId="0" borderId="11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49" fontId="20" fillId="6" borderId="11" xfId="0" applyNumberFormat="1" applyFont="1" applyFill="1" applyBorder="1" applyAlignment="1">
      <alignment horizontal="center" vertical="center" wrapText="1"/>
    </xf>
    <xf numFmtId="0" fontId="20" fillId="6" borderId="11" xfId="0" applyFont="1" applyFill="1" applyBorder="1" applyAlignment="1" quotePrefix="1">
      <alignment vertical="center" wrapText="1"/>
    </xf>
    <xf numFmtId="4" fontId="20" fillId="6" borderId="11" xfId="0" applyNumberFormat="1" applyFont="1" applyFill="1" applyBorder="1" applyAlignment="1" quotePrefix="1">
      <alignment vertical="center" wrapText="1"/>
    </xf>
    <xf numFmtId="0" fontId="0" fillId="6" borderId="11" xfId="0" applyFont="1" applyFill="1" applyBorder="1" applyAlignment="1">
      <alignment vertical="center"/>
    </xf>
    <xf numFmtId="0" fontId="20" fillId="0" borderId="15" xfId="0" applyFont="1" applyFill="1" applyBorder="1" applyAlignment="1">
      <alignment horizontal="center" wrapText="1"/>
    </xf>
    <xf numFmtId="0" fontId="18" fillId="0" borderId="15" xfId="0" applyFont="1" applyFill="1" applyBorder="1" applyAlignment="1">
      <alignment horizontal="left" wrapText="1"/>
    </xf>
    <xf numFmtId="180" fontId="18" fillId="0" borderId="16" xfId="0" applyNumberFormat="1" applyFont="1" applyFill="1" applyBorder="1" applyAlignment="1">
      <alignment horizontal="right" wrapText="1"/>
    </xf>
    <xf numFmtId="49" fontId="20" fillId="0" borderId="15" xfId="0" applyNumberFormat="1" applyFont="1" applyFill="1" applyBorder="1" applyAlignment="1">
      <alignment horizontal="center" wrapText="1"/>
    </xf>
    <xf numFmtId="180" fontId="20" fillId="6" borderId="11" xfId="0" applyNumberFormat="1" applyFont="1" applyFill="1" applyBorder="1" applyAlignment="1">
      <alignment horizontal="right" vertical="center"/>
    </xf>
    <xf numFmtId="2" fontId="0" fillId="0" borderId="0" xfId="0" applyNumberFormat="1" applyFont="1" applyAlignment="1">
      <alignment horizontal="right" vertical="center"/>
    </xf>
    <xf numFmtId="171" fontId="18" fillId="0" borderId="14" xfId="61" applyFont="1" applyFill="1" applyBorder="1" applyAlignment="1">
      <alignment horizontal="right" wrapText="1"/>
    </xf>
    <xf numFmtId="171" fontId="20" fillId="6" borderId="11" xfId="61" applyFont="1" applyFill="1" applyBorder="1" applyAlignment="1">
      <alignment horizontal="right" vertical="center" wrapText="1"/>
    </xf>
    <xf numFmtId="171" fontId="18" fillId="0" borderId="15" xfId="61" applyFont="1" applyFill="1" applyBorder="1" applyAlignment="1">
      <alignment horizontal="right" wrapText="1"/>
    </xf>
    <xf numFmtId="171" fontId="20" fillId="6" borderId="11" xfId="61" applyFont="1" applyFill="1" applyBorder="1" applyAlignment="1">
      <alignment horizontal="right" vertical="center"/>
    </xf>
    <xf numFmtId="0" fontId="21" fillId="0" borderId="0" xfId="0" applyNumberFormat="1" applyFont="1" applyFill="1" applyAlignment="1" applyProtection="1">
      <alignment horizontal="center" vertical="center"/>
      <protection/>
    </xf>
    <xf numFmtId="0" fontId="21" fillId="0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vertical="center"/>
    </xf>
    <xf numFmtId="49" fontId="21" fillId="0" borderId="0" xfId="0" applyNumberFormat="1" applyFont="1" applyAlignment="1">
      <alignment horizontal="left" vertical="center"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4" fontId="18" fillId="0" borderId="11" xfId="0" applyNumberFormat="1" applyFont="1" applyBorder="1" applyAlignment="1">
      <alignment horizontal="center" vertical="center" wrapText="1"/>
    </xf>
    <xf numFmtId="49" fontId="18" fillId="0" borderId="13" xfId="0" applyNumberFormat="1" applyFont="1" applyBorder="1" applyAlignment="1">
      <alignment horizontal="center" vertical="center"/>
    </xf>
    <xf numFmtId="0" fontId="21" fillId="0" borderId="0" xfId="0" applyNumberFormat="1" applyFont="1" applyFill="1" applyAlignment="1" applyProtection="1">
      <alignment horizontal="center" vertical="center" wrapText="1"/>
      <protection/>
    </xf>
    <xf numFmtId="0" fontId="18" fillId="0" borderId="0" xfId="0" applyFont="1" applyAlignment="1">
      <alignment horizontal="left" vertical="center"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21" fillId="0" borderId="23" xfId="0" applyNumberFormat="1" applyFont="1" applyFill="1" applyBorder="1" applyAlignment="1" applyProtection="1">
      <alignment horizontal="left"/>
      <protection/>
    </xf>
    <xf numFmtId="0" fontId="18" fillId="0" borderId="11" xfId="0" applyNumberFormat="1" applyFont="1" applyBorder="1" applyAlignment="1">
      <alignment horizontal="center" vertical="center" wrapText="1"/>
    </xf>
    <xf numFmtId="0" fontId="21" fillId="0" borderId="23" xfId="0" applyNumberFormat="1" applyFont="1" applyBorder="1" applyAlignment="1">
      <alignment horizontal="left" vertical="center"/>
    </xf>
    <xf numFmtId="0" fontId="21" fillId="0" borderId="24" xfId="0" applyFont="1" applyBorder="1" applyAlignment="1">
      <alignment horizontal="left"/>
    </xf>
    <xf numFmtId="0" fontId="26" fillId="0" borderId="0" xfId="0" applyFont="1" applyAlignment="1">
      <alignment horizontal="left" vertical="center"/>
    </xf>
    <xf numFmtId="4" fontId="27" fillId="0" borderId="0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0" fontId="28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left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4" fontId="26" fillId="0" borderId="0" xfId="0" applyNumberFormat="1" applyFont="1" applyBorder="1" applyAlignment="1">
      <alignment horizontal="left" vertical="center"/>
    </xf>
    <xf numFmtId="4" fontId="26" fillId="0" borderId="0" xfId="0" applyNumberFormat="1" applyFont="1" applyAlignment="1">
      <alignment horizontal="left" vertical="center"/>
    </xf>
    <xf numFmtId="0" fontId="26" fillId="0" borderId="0" xfId="0" applyNumberFormat="1" applyFont="1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ill>
        <patternFill patternType="none">
          <bgColor indexed="65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view="pageBreakPreview" zoomScaleSheetLayoutView="100" zoomScalePageLayoutView="0" workbookViewId="0" topLeftCell="A4">
      <selection activeCell="A7" sqref="A7:F7"/>
    </sheetView>
  </sheetViews>
  <sheetFormatPr defaultColWidth="9.125" defaultRowHeight="12.75"/>
  <cols>
    <col min="1" max="1" width="9.375" style="47" customWidth="1"/>
    <col min="2" max="2" width="44.25390625" style="47" customWidth="1"/>
    <col min="3" max="3" width="15.625" style="47" customWidth="1"/>
    <col min="4" max="4" width="14.125" style="47" customWidth="1"/>
    <col min="5" max="5" width="13.375" style="47" customWidth="1"/>
    <col min="6" max="6" width="9.75390625" style="47" customWidth="1"/>
    <col min="7" max="7" width="10.75390625" style="47" bestFit="1" customWidth="1"/>
    <col min="8" max="16384" width="9.125" style="47" customWidth="1"/>
  </cols>
  <sheetData>
    <row r="1" spans="1:6" ht="18.75">
      <c r="A1" s="104"/>
      <c r="B1" s="104"/>
      <c r="C1" s="109" t="s">
        <v>59</v>
      </c>
      <c r="D1" s="109"/>
      <c r="E1" s="110"/>
      <c r="F1" s="110"/>
    </row>
    <row r="2" spans="1:6" ht="18.75">
      <c r="A2" s="104"/>
      <c r="B2" s="104"/>
      <c r="C2" s="111" t="s">
        <v>53</v>
      </c>
      <c r="D2" s="111"/>
      <c r="E2" s="111"/>
      <c r="F2" s="111"/>
    </row>
    <row r="3" spans="1:6" ht="18.75">
      <c r="A3" s="104"/>
      <c r="B3" s="104"/>
      <c r="C3" s="111" t="s">
        <v>98</v>
      </c>
      <c r="D3" s="111"/>
      <c r="E3" s="111"/>
      <c r="F3" s="111"/>
    </row>
    <row r="4" spans="1:6" ht="18.75">
      <c r="A4" s="104"/>
      <c r="B4" s="104"/>
      <c r="C4" s="109" t="s">
        <v>54</v>
      </c>
      <c r="D4" s="109"/>
      <c r="E4" s="109"/>
      <c r="F4" s="109"/>
    </row>
    <row r="5" spans="1:6" ht="18.75">
      <c r="A5" s="104"/>
      <c r="B5" s="104"/>
      <c r="C5" s="111" t="s">
        <v>60</v>
      </c>
      <c r="D5" s="111"/>
      <c r="E5" s="111"/>
      <c r="F5" s="111"/>
    </row>
    <row r="6" spans="1:6" ht="18.75">
      <c r="A6" s="104"/>
      <c r="B6" s="104"/>
      <c r="C6" s="111"/>
      <c r="D6" s="111"/>
      <c r="E6" s="111"/>
      <c r="F6" s="111"/>
    </row>
    <row r="7" spans="1:6" ht="16.5">
      <c r="A7" s="78" t="s">
        <v>30</v>
      </c>
      <c r="B7" s="78"/>
      <c r="C7" s="78"/>
      <c r="D7" s="78"/>
      <c r="E7" s="78"/>
      <c r="F7" s="78"/>
    </row>
    <row r="8" spans="1:6" ht="33.75" customHeight="1">
      <c r="A8" s="87" t="s">
        <v>91</v>
      </c>
      <c r="B8" s="87"/>
      <c r="C8" s="87"/>
      <c r="D8" s="87"/>
      <c r="E8" s="87"/>
      <c r="F8" s="87"/>
    </row>
    <row r="9" spans="1:6" ht="16.5">
      <c r="A9" s="79" t="s">
        <v>93</v>
      </c>
      <c r="B9" s="79"/>
      <c r="C9" s="80"/>
      <c r="D9" s="80"/>
      <c r="E9" s="80"/>
      <c r="F9" s="42" t="s">
        <v>31</v>
      </c>
    </row>
    <row r="10" spans="1:5" ht="12.75">
      <c r="A10" s="20"/>
      <c r="B10" s="3"/>
      <c r="C10" s="20"/>
      <c r="D10" s="20"/>
      <c r="E10" s="20"/>
    </row>
    <row r="11" spans="1:6" ht="12.75">
      <c r="A11" s="91" t="s">
        <v>23</v>
      </c>
      <c r="B11" s="91" t="s">
        <v>24</v>
      </c>
      <c r="C11" s="89" t="s">
        <v>25</v>
      </c>
      <c r="D11" s="95"/>
      <c r="E11" s="95"/>
      <c r="F11" s="96"/>
    </row>
    <row r="12" spans="1:6" ht="12.75">
      <c r="A12" s="93"/>
      <c r="B12" s="93"/>
      <c r="C12" s="89" t="s">
        <v>26</v>
      </c>
      <c r="D12" s="89" t="s">
        <v>27</v>
      </c>
      <c r="E12" s="89" t="s">
        <v>28</v>
      </c>
      <c r="F12" s="91" t="s">
        <v>29</v>
      </c>
    </row>
    <row r="13" spans="1:6" ht="12.75">
      <c r="A13" s="94"/>
      <c r="B13" s="94"/>
      <c r="C13" s="90"/>
      <c r="D13" s="90"/>
      <c r="E13" s="90"/>
      <c r="F13" s="92"/>
    </row>
    <row r="14" spans="1:6" ht="12.75">
      <c r="A14" s="4">
        <v>10000000</v>
      </c>
      <c r="B14" s="5" t="s">
        <v>46</v>
      </c>
      <c r="C14" s="21">
        <f>C15</f>
        <v>0</v>
      </c>
      <c r="D14" s="21">
        <f>D15</f>
        <v>6764.75</v>
      </c>
      <c r="E14" s="15">
        <f aca="true" t="shared" si="0" ref="E14:E24">+D14-C14</f>
        <v>6764.75</v>
      </c>
      <c r="F14" s="17">
        <v>0</v>
      </c>
    </row>
    <row r="15" spans="1:6" ht="12.75">
      <c r="A15" s="6">
        <v>19000000</v>
      </c>
      <c r="B15" s="7" t="s">
        <v>42</v>
      </c>
      <c r="C15" s="22">
        <f>C16</f>
        <v>0</v>
      </c>
      <c r="D15" s="22">
        <f>D16</f>
        <v>6764.75</v>
      </c>
      <c r="E15" s="15">
        <f t="shared" si="0"/>
        <v>6764.75</v>
      </c>
      <c r="F15" s="17">
        <v>0</v>
      </c>
    </row>
    <row r="16" spans="1:6" ht="12.75">
      <c r="A16" s="6">
        <v>19010000</v>
      </c>
      <c r="B16" s="7" t="s">
        <v>16</v>
      </c>
      <c r="C16" s="22">
        <f>SUM(C17:C18)</f>
        <v>0</v>
      </c>
      <c r="D16" s="22">
        <f>SUM(D17:D18)</f>
        <v>6764.75</v>
      </c>
      <c r="E16" s="15">
        <f t="shared" si="0"/>
        <v>6764.75</v>
      </c>
      <c r="F16" s="17">
        <v>0</v>
      </c>
    </row>
    <row r="17" spans="1:6" ht="51">
      <c r="A17" s="45">
        <v>19010100</v>
      </c>
      <c r="B17" s="44" t="s">
        <v>58</v>
      </c>
      <c r="C17" s="23">
        <v>0</v>
      </c>
      <c r="D17" s="23">
        <v>6359.75</v>
      </c>
      <c r="E17" s="16">
        <f t="shared" si="0"/>
        <v>6359.75</v>
      </c>
      <c r="F17" s="18">
        <v>0</v>
      </c>
    </row>
    <row r="18" spans="1:6" ht="38.25">
      <c r="A18" s="45">
        <v>19010300</v>
      </c>
      <c r="B18" s="44" t="s">
        <v>32</v>
      </c>
      <c r="C18" s="23">
        <v>0</v>
      </c>
      <c r="D18" s="23">
        <v>405</v>
      </c>
      <c r="E18" s="16">
        <f t="shared" si="0"/>
        <v>405</v>
      </c>
      <c r="F18" s="18">
        <v>0</v>
      </c>
    </row>
    <row r="19" spans="1:6" ht="12.75">
      <c r="A19" s="4">
        <v>20000000</v>
      </c>
      <c r="B19" s="5" t="s">
        <v>17</v>
      </c>
      <c r="C19" s="21">
        <f>C20</f>
        <v>1200</v>
      </c>
      <c r="D19" s="21">
        <f>D20</f>
        <v>929.3</v>
      </c>
      <c r="E19" s="15">
        <f t="shared" si="0"/>
        <v>-270.70000000000005</v>
      </c>
      <c r="F19" s="17">
        <f aca="true" t="shared" si="1" ref="F19:F24">+D19/C19*100</f>
        <v>77.44166666666666</v>
      </c>
    </row>
    <row r="20" spans="1:6" ht="12.75">
      <c r="A20" s="4">
        <v>25000000</v>
      </c>
      <c r="B20" s="5" t="s">
        <v>33</v>
      </c>
      <c r="C20" s="25">
        <f>C21</f>
        <v>1200</v>
      </c>
      <c r="D20" s="25">
        <f>D21</f>
        <v>929.3</v>
      </c>
      <c r="E20" s="15">
        <f t="shared" si="0"/>
        <v>-270.70000000000005</v>
      </c>
      <c r="F20" s="17">
        <f t="shared" si="1"/>
        <v>77.44166666666666</v>
      </c>
    </row>
    <row r="21" spans="1:6" ht="25.5">
      <c r="A21" s="4">
        <v>25010000</v>
      </c>
      <c r="B21" s="5" t="s">
        <v>22</v>
      </c>
      <c r="C21" s="25">
        <f>C22+C23</f>
        <v>1200</v>
      </c>
      <c r="D21" s="25">
        <f>D22+D23</f>
        <v>929.3</v>
      </c>
      <c r="E21" s="15">
        <f t="shared" si="0"/>
        <v>-270.70000000000005</v>
      </c>
      <c r="F21" s="17">
        <f t="shared" si="1"/>
        <v>77.44166666666666</v>
      </c>
    </row>
    <row r="22" spans="1:6" ht="25.5">
      <c r="A22" s="2">
        <v>25010100</v>
      </c>
      <c r="B22" s="1" t="s">
        <v>34</v>
      </c>
      <c r="C22" s="24">
        <v>600</v>
      </c>
      <c r="D22" s="24">
        <v>500</v>
      </c>
      <c r="E22" s="16">
        <f t="shared" si="0"/>
        <v>-100</v>
      </c>
      <c r="F22" s="18">
        <f t="shared" si="1"/>
        <v>83.33333333333334</v>
      </c>
    </row>
    <row r="23" spans="1:6" ht="12.75">
      <c r="A23" s="26">
        <v>25010300</v>
      </c>
      <c r="B23" s="27" t="s">
        <v>48</v>
      </c>
      <c r="C23" s="24">
        <v>600</v>
      </c>
      <c r="D23" s="24">
        <v>429.3</v>
      </c>
      <c r="E23" s="16">
        <f t="shared" si="0"/>
        <v>-170.7</v>
      </c>
      <c r="F23" s="18">
        <f t="shared" si="1"/>
        <v>71.55</v>
      </c>
    </row>
    <row r="24" spans="1:6" ht="12.75">
      <c r="A24" s="38"/>
      <c r="B24" s="50" t="s">
        <v>66</v>
      </c>
      <c r="C24" s="39">
        <f>C14+C19</f>
        <v>1200</v>
      </c>
      <c r="D24" s="39">
        <f>D14+D19</f>
        <v>7694.05</v>
      </c>
      <c r="E24" s="40">
        <f t="shared" si="0"/>
        <v>6494.05</v>
      </c>
      <c r="F24" s="41">
        <f t="shared" si="1"/>
        <v>641.1708333333333</v>
      </c>
    </row>
    <row r="25" ht="12.75">
      <c r="H25" s="48"/>
    </row>
    <row r="26" spans="1:12" ht="16.5">
      <c r="A26" s="81" t="s">
        <v>94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</row>
    <row r="27" spans="1:6" ht="12.75" customHeight="1">
      <c r="A27" s="86" t="s">
        <v>61</v>
      </c>
      <c r="B27" s="83" t="s">
        <v>62</v>
      </c>
      <c r="C27" s="85" t="s">
        <v>63</v>
      </c>
      <c r="D27" s="85" t="s">
        <v>64</v>
      </c>
      <c r="E27" s="82" t="s">
        <v>28</v>
      </c>
      <c r="F27" s="82" t="s">
        <v>29</v>
      </c>
    </row>
    <row r="28" spans="1:6" ht="12.75">
      <c r="A28" s="86"/>
      <c r="B28" s="84"/>
      <c r="C28" s="85"/>
      <c r="D28" s="85"/>
      <c r="E28" s="82"/>
      <c r="F28" s="82"/>
    </row>
    <row r="29" spans="1:6" ht="12.75">
      <c r="A29" s="59" t="s">
        <v>87</v>
      </c>
      <c r="B29" s="60">
        <v>2</v>
      </c>
      <c r="C29" s="61">
        <v>3</v>
      </c>
      <c r="D29" s="62">
        <v>4</v>
      </c>
      <c r="E29" s="63">
        <v>5</v>
      </c>
      <c r="F29" s="63">
        <v>6</v>
      </c>
    </row>
    <row r="30" spans="1:6" ht="20.25" customHeight="1">
      <c r="A30" s="64" t="s">
        <v>67</v>
      </c>
      <c r="B30" s="38" t="s">
        <v>88</v>
      </c>
      <c r="C30" s="65"/>
      <c r="D30" s="66"/>
      <c r="E30" s="67"/>
      <c r="F30" s="65"/>
    </row>
    <row r="31" spans="1:6" ht="51">
      <c r="A31" s="68" t="s">
        <v>69</v>
      </c>
      <c r="B31" s="69" t="s">
        <v>70</v>
      </c>
      <c r="C31" s="76">
        <v>90700</v>
      </c>
      <c r="D31" s="76">
        <v>83780</v>
      </c>
      <c r="E31" s="76">
        <f>D31-C31</f>
        <v>-6920</v>
      </c>
      <c r="F31" s="70">
        <f>D31/C31*100</f>
        <v>92.37045203969129</v>
      </c>
    </row>
    <row r="32" spans="1:6" ht="25.5">
      <c r="A32" s="68" t="s">
        <v>73</v>
      </c>
      <c r="B32" s="69" t="s">
        <v>74</v>
      </c>
      <c r="C32" s="76">
        <v>62400</v>
      </c>
      <c r="D32" s="76">
        <v>61800</v>
      </c>
      <c r="E32" s="76">
        <f aca="true" t="shared" si="2" ref="E32:E38">D32-C32</f>
        <v>-600</v>
      </c>
      <c r="F32" s="70">
        <f aca="true" t="shared" si="3" ref="F32:F38">D32/C32*100</f>
        <v>99.03846153846155</v>
      </c>
    </row>
    <row r="33" spans="1:6" ht="12.75">
      <c r="A33" s="68" t="s">
        <v>75</v>
      </c>
      <c r="B33" s="69" t="s">
        <v>76</v>
      </c>
      <c r="C33" s="76">
        <v>115830</v>
      </c>
      <c r="D33" s="76">
        <v>115750.6</v>
      </c>
      <c r="E33" s="76">
        <f t="shared" si="2"/>
        <v>-79.39999999999418</v>
      </c>
      <c r="F33" s="70">
        <f t="shared" si="3"/>
        <v>99.9314512647846</v>
      </c>
    </row>
    <row r="34" spans="1:6" ht="12.75">
      <c r="A34" s="68" t="s">
        <v>77</v>
      </c>
      <c r="B34" s="69" t="s">
        <v>78</v>
      </c>
      <c r="C34" s="76">
        <v>85800</v>
      </c>
      <c r="D34" s="76">
        <v>42900</v>
      </c>
      <c r="E34" s="76">
        <f t="shared" si="2"/>
        <v>-42900</v>
      </c>
      <c r="F34" s="70">
        <f t="shared" si="3"/>
        <v>50</v>
      </c>
    </row>
    <row r="35" spans="1:6" ht="12.75">
      <c r="A35" s="71" t="s">
        <v>89</v>
      </c>
      <c r="B35" s="69" t="s">
        <v>90</v>
      </c>
      <c r="C35" s="76">
        <v>444690</v>
      </c>
      <c r="D35" s="76">
        <v>325465.03</v>
      </c>
      <c r="E35" s="76">
        <f>D35-C35</f>
        <v>-119224.96999999997</v>
      </c>
      <c r="F35" s="70">
        <f>D35/C35*100</f>
        <v>73.18919471991725</v>
      </c>
    </row>
    <row r="36" spans="1:6" ht="25.5">
      <c r="A36" s="68" t="s">
        <v>79</v>
      </c>
      <c r="B36" s="69" t="s">
        <v>80</v>
      </c>
      <c r="C36" s="76">
        <v>433800</v>
      </c>
      <c r="D36" s="76">
        <v>0</v>
      </c>
      <c r="E36" s="76">
        <f t="shared" si="2"/>
        <v>-433800</v>
      </c>
      <c r="F36" s="70">
        <f t="shared" si="3"/>
        <v>0</v>
      </c>
    </row>
    <row r="37" spans="1:6" ht="12.75">
      <c r="A37" s="68" t="s">
        <v>81</v>
      </c>
      <c r="B37" s="69" t="s">
        <v>82</v>
      </c>
      <c r="C37" s="76">
        <v>90000</v>
      </c>
      <c r="D37" s="76">
        <v>90000</v>
      </c>
      <c r="E37" s="76">
        <f t="shared" si="2"/>
        <v>0</v>
      </c>
      <c r="F37" s="70">
        <f t="shared" si="3"/>
        <v>100</v>
      </c>
    </row>
    <row r="38" spans="1:6" ht="12.75">
      <c r="A38" s="56"/>
      <c r="B38" s="57" t="s">
        <v>86</v>
      </c>
      <c r="C38" s="77">
        <f>SUM(C31:C37)</f>
        <v>1323220</v>
      </c>
      <c r="D38" s="77">
        <f>SUM(D31:D37)</f>
        <v>719695.63</v>
      </c>
      <c r="E38" s="77">
        <f t="shared" si="2"/>
        <v>-603524.37</v>
      </c>
      <c r="F38" s="72">
        <f t="shared" si="3"/>
        <v>54.389718263025046</v>
      </c>
    </row>
    <row r="39" spans="3:4" ht="12.75">
      <c r="C39" s="73"/>
      <c r="D39" s="73"/>
    </row>
    <row r="41" spans="1:6" s="104" customFormat="1" ht="18.75">
      <c r="A41" s="101" t="s">
        <v>65</v>
      </c>
      <c r="B41" s="101"/>
      <c r="C41" s="102"/>
      <c r="D41" s="112" t="s">
        <v>95</v>
      </c>
      <c r="E41" s="112"/>
      <c r="F41" s="112"/>
    </row>
    <row r="42" spans="1:5" s="104" customFormat="1" ht="18.75">
      <c r="A42" s="105"/>
      <c r="B42" s="105"/>
      <c r="C42" s="102"/>
      <c r="D42" s="102"/>
      <c r="E42" s="103"/>
    </row>
    <row r="43" spans="1:5" s="104" customFormat="1" ht="18.75">
      <c r="A43" s="106" t="s">
        <v>50</v>
      </c>
      <c r="B43" s="105"/>
      <c r="C43" s="107"/>
      <c r="D43" s="107"/>
      <c r="E43" s="107"/>
    </row>
    <row r="44" spans="1:5" s="104" customFormat="1" ht="18.75">
      <c r="A44" s="108" t="s">
        <v>51</v>
      </c>
      <c r="B44" s="108"/>
      <c r="C44" s="107"/>
      <c r="D44" s="107"/>
      <c r="E44" s="107"/>
    </row>
    <row r="45" spans="1:6" s="104" customFormat="1" ht="18.75">
      <c r="A45" s="108" t="s">
        <v>52</v>
      </c>
      <c r="B45" s="108"/>
      <c r="C45" s="107"/>
      <c r="D45" s="113" t="s">
        <v>96</v>
      </c>
      <c r="E45" s="113"/>
      <c r="F45" s="113"/>
    </row>
    <row r="46" s="104" customFormat="1" ht="18"/>
  </sheetData>
  <sheetProtection/>
  <mergeCells count="23">
    <mergeCell ref="D45:F45"/>
    <mergeCell ref="A41:B41"/>
    <mergeCell ref="E12:E13"/>
    <mergeCell ref="F12:F13"/>
    <mergeCell ref="A11:A13"/>
    <mergeCell ref="B11:B13"/>
    <mergeCell ref="C11:F11"/>
    <mergeCell ref="C12:C13"/>
    <mergeCell ref="D12:D13"/>
    <mergeCell ref="D41:F41"/>
    <mergeCell ref="A26:L26"/>
    <mergeCell ref="F27:F28"/>
    <mergeCell ref="B27:B28"/>
    <mergeCell ref="C27:C28"/>
    <mergeCell ref="D27:D28"/>
    <mergeCell ref="E27:E28"/>
    <mergeCell ref="A27:A28"/>
    <mergeCell ref="C1:D1"/>
    <mergeCell ref="C4:F4"/>
    <mergeCell ref="A7:F7"/>
    <mergeCell ref="A9:B9"/>
    <mergeCell ref="C9:E9"/>
    <mergeCell ref="A8:F8"/>
  </mergeCells>
  <conditionalFormatting sqref="C15:D18 C20:D23">
    <cfRule type="expression" priority="1" dxfId="1" stopIfTrue="1">
      <formula>($C15=999)</formula>
    </cfRule>
    <cfRule type="expression" priority="2" dxfId="0" stopIfTrue="1">
      <formula>MOD(ROW(),2)=1</formula>
    </cfRule>
  </conditionalFormatting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0"/>
  <sheetViews>
    <sheetView view="pageBreakPreview" zoomScaleSheetLayoutView="100" zoomScalePageLayoutView="0" workbookViewId="0" topLeftCell="A1">
      <selection activeCell="A8" sqref="A8:F8"/>
    </sheetView>
  </sheetViews>
  <sheetFormatPr defaultColWidth="9.125" defaultRowHeight="12.75"/>
  <cols>
    <col min="1" max="1" width="9.00390625" style="8" customWidth="1"/>
    <col min="2" max="2" width="47.75390625" style="8" customWidth="1"/>
    <col min="3" max="3" width="13.375" style="8" customWidth="1"/>
    <col min="4" max="4" width="14.375" style="8" customWidth="1"/>
    <col min="5" max="5" width="12.125" style="8" customWidth="1"/>
    <col min="6" max="6" width="8.375" style="8" customWidth="1"/>
    <col min="7" max="16384" width="9.125" style="8" customWidth="1"/>
  </cols>
  <sheetData>
    <row r="1" spans="1:7" ht="18" customHeight="1">
      <c r="A1" s="114"/>
      <c r="B1" s="114"/>
      <c r="C1" s="109" t="s">
        <v>49</v>
      </c>
      <c r="D1" s="109"/>
      <c r="E1" s="110"/>
      <c r="F1" s="110"/>
      <c r="G1" s="28"/>
    </row>
    <row r="2" spans="1:7" ht="21.75" customHeight="1">
      <c r="A2" s="114"/>
      <c r="B2" s="114"/>
      <c r="C2" s="111" t="s">
        <v>53</v>
      </c>
      <c r="D2" s="111"/>
      <c r="E2" s="111"/>
      <c r="F2" s="111"/>
      <c r="G2" s="28"/>
    </row>
    <row r="3" spans="1:7" ht="15.75" customHeight="1">
      <c r="A3" s="114"/>
      <c r="B3" s="114"/>
      <c r="C3" s="111" t="s">
        <v>97</v>
      </c>
      <c r="D3" s="111"/>
      <c r="E3" s="111"/>
      <c r="F3" s="111"/>
      <c r="G3" s="19"/>
    </row>
    <row r="4" spans="1:7" ht="15.75" customHeight="1">
      <c r="A4" s="114"/>
      <c r="B4" s="114"/>
      <c r="C4" s="109" t="s">
        <v>54</v>
      </c>
      <c r="D4" s="109"/>
      <c r="E4" s="109"/>
      <c r="F4" s="109"/>
      <c r="G4" s="19"/>
    </row>
    <row r="5" spans="1:6" ht="15.75" customHeight="1">
      <c r="A5" s="114"/>
      <c r="B5" s="114"/>
      <c r="C5" s="111" t="s">
        <v>60</v>
      </c>
      <c r="D5" s="111"/>
      <c r="E5" s="111"/>
      <c r="F5" s="111"/>
    </row>
    <row r="6" spans="1:6" ht="18.75">
      <c r="A6" s="114"/>
      <c r="B6" s="114"/>
      <c r="C6" s="114"/>
      <c r="D6" s="114"/>
      <c r="E6" s="114"/>
      <c r="F6" s="114"/>
    </row>
    <row r="7" spans="1:6" ht="16.5">
      <c r="A7" s="78" t="s">
        <v>30</v>
      </c>
      <c r="B7" s="78"/>
      <c r="C7" s="78"/>
      <c r="D7" s="78"/>
      <c r="E7" s="78"/>
      <c r="F7" s="78"/>
    </row>
    <row r="8" spans="1:6" ht="36" customHeight="1">
      <c r="A8" s="87" t="s">
        <v>92</v>
      </c>
      <c r="B8" s="87"/>
      <c r="C8" s="87"/>
      <c r="D8" s="87"/>
      <c r="E8" s="87"/>
      <c r="F8" s="87"/>
    </row>
    <row r="9" spans="1:6" ht="16.5">
      <c r="A9" s="97" t="s">
        <v>93</v>
      </c>
      <c r="B9" s="97"/>
      <c r="C9" s="99"/>
      <c r="D9" s="99"/>
      <c r="E9" s="99"/>
      <c r="F9" s="37" t="s">
        <v>31</v>
      </c>
    </row>
    <row r="10" spans="1:6" ht="12.75">
      <c r="A10" s="82" t="s">
        <v>23</v>
      </c>
      <c r="B10" s="82" t="s">
        <v>24</v>
      </c>
      <c r="C10" s="82" t="s">
        <v>25</v>
      </c>
      <c r="D10" s="98"/>
      <c r="E10" s="98"/>
      <c r="F10" s="98"/>
    </row>
    <row r="11" spans="1:6" ht="12.75">
      <c r="A11" s="82"/>
      <c r="B11" s="82"/>
      <c r="C11" s="82"/>
      <c r="D11" s="98"/>
      <c r="E11" s="98"/>
      <c r="F11" s="98"/>
    </row>
    <row r="12" spans="1:6" ht="12.75">
      <c r="A12" s="98"/>
      <c r="B12" s="98"/>
      <c r="C12" s="82" t="s">
        <v>26</v>
      </c>
      <c r="D12" s="82" t="s">
        <v>27</v>
      </c>
      <c r="E12" s="82" t="s">
        <v>28</v>
      </c>
      <c r="F12" s="82" t="s">
        <v>29</v>
      </c>
    </row>
    <row r="13" spans="1:6" ht="51.75" customHeight="1">
      <c r="A13" s="98"/>
      <c r="B13" s="98"/>
      <c r="C13" s="82"/>
      <c r="D13" s="82"/>
      <c r="E13" s="82"/>
      <c r="F13" s="82"/>
    </row>
    <row r="14" spans="1:6" ht="12.75">
      <c r="A14" s="9">
        <v>10000000</v>
      </c>
      <c r="B14" s="10" t="s">
        <v>46</v>
      </c>
      <c r="C14" s="15">
        <f>C15+C18+C24+C26</f>
        <v>2641280</v>
      </c>
      <c r="D14" s="15">
        <f>D15+D18+D24+D26</f>
        <v>1816742.6199999996</v>
      </c>
      <c r="E14" s="15">
        <f aca="true" t="shared" si="0" ref="E14:E50">+D14-C14</f>
        <v>-824537.3800000004</v>
      </c>
      <c r="F14" s="17">
        <f aca="true" t="shared" si="1" ref="F14:F42">+D14/C14*100</f>
        <v>68.78265916525321</v>
      </c>
    </row>
    <row r="15" spans="1:6" ht="25.5">
      <c r="A15" s="11">
        <v>11000000</v>
      </c>
      <c r="B15" s="10" t="s">
        <v>45</v>
      </c>
      <c r="C15" s="15">
        <f>C16</f>
        <v>510</v>
      </c>
      <c r="D15" s="15">
        <f>D16</f>
        <v>0</v>
      </c>
      <c r="E15" s="15">
        <f>+D15-C15</f>
        <v>-510</v>
      </c>
      <c r="F15" s="17">
        <f t="shared" si="1"/>
        <v>0</v>
      </c>
    </row>
    <row r="16" spans="1:6" ht="12.75">
      <c r="A16" s="11">
        <v>11020000</v>
      </c>
      <c r="B16" s="10" t="s">
        <v>0</v>
      </c>
      <c r="C16" s="15">
        <f>C17</f>
        <v>510</v>
      </c>
      <c r="D16" s="15">
        <f>D17</f>
        <v>0</v>
      </c>
      <c r="E16" s="15">
        <f t="shared" si="0"/>
        <v>-510</v>
      </c>
      <c r="F16" s="17">
        <f t="shared" si="1"/>
        <v>0</v>
      </c>
    </row>
    <row r="17" spans="1:6" ht="25.5">
      <c r="A17" s="12">
        <v>11020200</v>
      </c>
      <c r="B17" s="13" t="s">
        <v>36</v>
      </c>
      <c r="C17" s="16">
        <v>510</v>
      </c>
      <c r="D17" s="16">
        <v>0</v>
      </c>
      <c r="E17" s="16">
        <f t="shared" si="0"/>
        <v>-510</v>
      </c>
      <c r="F17" s="18">
        <f t="shared" si="1"/>
        <v>0</v>
      </c>
    </row>
    <row r="18" spans="1:6" ht="18.75" customHeight="1">
      <c r="A18" s="11">
        <v>13000000</v>
      </c>
      <c r="B18" s="10" t="s">
        <v>1</v>
      </c>
      <c r="C18" s="15">
        <f>+C19+C21</f>
        <v>233730</v>
      </c>
      <c r="D18" s="15">
        <f>+D19+D21</f>
        <v>175947.11</v>
      </c>
      <c r="E18" s="15">
        <f t="shared" si="0"/>
        <v>-57782.890000000014</v>
      </c>
      <c r="F18" s="17">
        <f t="shared" si="1"/>
        <v>75.27793180165148</v>
      </c>
    </row>
    <row r="19" spans="1:6" ht="21" customHeight="1">
      <c r="A19" s="11">
        <v>13010000</v>
      </c>
      <c r="B19" s="10" t="s">
        <v>2</v>
      </c>
      <c r="C19" s="15">
        <f>C20</f>
        <v>33730</v>
      </c>
      <c r="D19" s="15">
        <f>D20</f>
        <v>70209.02</v>
      </c>
      <c r="E19" s="15">
        <f t="shared" si="0"/>
        <v>36479.020000000004</v>
      </c>
      <c r="F19" s="17">
        <f t="shared" si="1"/>
        <v>208.15007411799584</v>
      </c>
    </row>
    <row r="20" spans="1:6" ht="42" customHeight="1">
      <c r="A20" s="12">
        <v>13010200</v>
      </c>
      <c r="B20" s="13" t="s">
        <v>37</v>
      </c>
      <c r="C20" s="16">
        <v>33730</v>
      </c>
      <c r="D20" s="16">
        <v>70209.02</v>
      </c>
      <c r="E20" s="16">
        <f t="shared" si="0"/>
        <v>36479.020000000004</v>
      </c>
      <c r="F20" s="18">
        <f t="shared" si="1"/>
        <v>208.15007411799584</v>
      </c>
    </row>
    <row r="21" spans="1:6" ht="12.75">
      <c r="A21" s="11">
        <v>13030000</v>
      </c>
      <c r="B21" s="10" t="s">
        <v>55</v>
      </c>
      <c r="C21" s="15">
        <f>+C22+C23</f>
        <v>200000</v>
      </c>
      <c r="D21" s="15">
        <f>+D22+D23</f>
        <v>105738.09</v>
      </c>
      <c r="E21" s="16">
        <f t="shared" si="0"/>
        <v>-94261.91</v>
      </c>
      <c r="F21" s="18">
        <f t="shared" si="1"/>
        <v>52.869045</v>
      </c>
    </row>
    <row r="22" spans="1:6" ht="25.5">
      <c r="A22" s="12">
        <v>13030100</v>
      </c>
      <c r="B22" s="43" t="s">
        <v>56</v>
      </c>
      <c r="C22" s="16">
        <v>0</v>
      </c>
      <c r="D22" s="16">
        <v>39190.59</v>
      </c>
      <c r="E22" s="16">
        <f t="shared" si="0"/>
        <v>39190.59</v>
      </c>
      <c r="F22" s="18">
        <v>0</v>
      </c>
    </row>
    <row r="23" spans="1:6" ht="25.5">
      <c r="A23" s="12">
        <v>13030200</v>
      </c>
      <c r="B23" s="43" t="s">
        <v>57</v>
      </c>
      <c r="C23" s="16">
        <v>200000</v>
      </c>
      <c r="D23" s="16">
        <v>66547.5</v>
      </c>
      <c r="E23" s="16">
        <f t="shared" si="0"/>
        <v>-133452.5</v>
      </c>
      <c r="F23" s="18">
        <f t="shared" si="1"/>
        <v>33.27375</v>
      </c>
    </row>
    <row r="24" spans="1:6" ht="12.75">
      <c r="A24" s="11">
        <v>14000000</v>
      </c>
      <c r="B24" s="10" t="s">
        <v>3</v>
      </c>
      <c r="C24" s="15">
        <f>C25</f>
        <v>57730</v>
      </c>
      <c r="D24" s="15">
        <f>D25</f>
        <v>29293.45</v>
      </c>
      <c r="E24" s="15">
        <f t="shared" si="0"/>
        <v>-28436.55</v>
      </c>
      <c r="F24" s="17">
        <f>+D24/C24*100</f>
        <v>50.74216178763208</v>
      </c>
    </row>
    <row r="25" spans="1:6" ht="25.5">
      <c r="A25" s="11">
        <v>14040000</v>
      </c>
      <c r="B25" s="10" t="s">
        <v>35</v>
      </c>
      <c r="C25" s="15">
        <v>57730</v>
      </c>
      <c r="D25" s="15">
        <v>29293.45</v>
      </c>
      <c r="E25" s="15">
        <f t="shared" si="0"/>
        <v>-28436.55</v>
      </c>
      <c r="F25" s="17">
        <f t="shared" si="1"/>
        <v>50.74216178763208</v>
      </c>
    </row>
    <row r="26" spans="1:6" ht="12.75">
      <c r="A26" s="11">
        <v>18000000</v>
      </c>
      <c r="B26" s="10" t="s">
        <v>4</v>
      </c>
      <c r="C26" s="15">
        <f>C27+C36+C38</f>
        <v>2349310</v>
      </c>
      <c r="D26" s="15">
        <f>D27+D36+D38</f>
        <v>1611502.0599999996</v>
      </c>
      <c r="E26" s="15">
        <f t="shared" si="0"/>
        <v>-737807.9400000004</v>
      </c>
      <c r="F26" s="17">
        <f t="shared" si="1"/>
        <v>68.59469631508824</v>
      </c>
    </row>
    <row r="27" spans="1:6" ht="12.75">
      <c r="A27" s="11">
        <v>18010000</v>
      </c>
      <c r="B27" s="10" t="s">
        <v>5</v>
      </c>
      <c r="C27" s="15">
        <f>SUM(C28:C35)</f>
        <v>1911380</v>
      </c>
      <c r="D27" s="15">
        <f>SUM(D28:D35)</f>
        <v>1249351.2799999998</v>
      </c>
      <c r="E27" s="15">
        <f t="shared" si="0"/>
        <v>-662028.7200000002</v>
      </c>
      <c r="F27" s="17">
        <f t="shared" si="1"/>
        <v>65.36383555336981</v>
      </c>
    </row>
    <row r="28" spans="1:6" ht="43.5" customHeight="1">
      <c r="A28" s="12">
        <v>18010100</v>
      </c>
      <c r="B28" s="13" t="s">
        <v>41</v>
      </c>
      <c r="C28" s="16">
        <v>260</v>
      </c>
      <c r="D28" s="16">
        <v>0</v>
      </c>
      <c r="E28" s="16">
        <f t="shared" si="0"/>
        <v>-260</v>
      </c>
      <c r="F28" s="18">
        <f t="shared" si="1"/>
        <v>0</v>
      </c>
    </row>
    <row r="29" spans="1:6" ht="38.25">
      <c r="A29" s="12">
        <v>18010200</v>
      </c>
      <c r="B29" s="13" t="s">
        <v>38</v>
      </c>
      <c r="C29" s="16">
        <v>2140</v>
      </c>
      <c r="D29" s="16">
        <v>4026.27</v>
      </c>
      <c r="E29" s="16">
        <f t="shared" si="0"/>
        <v>1886.27</v>
      </c>
      <c r="F29" s="18">
        <f t="shared" si="1"/>
        <v>188.14345794392523</v>
      </c>
    </row>
    <row r="30" spans="1:6" ht="38.25">
      <c r="A30" s="12">
        <v>18010300</v>
      </c>
      <c r="B30" s="14" t="s">
        <v>47</v>
      </c>
      <c r="C30" s="16">
        <v>12410</v>
      </c>
      <c r="D30" s="16">
        <v>1721.75</v>
      </c>
      <c r="E30" s="16">
        <f t="shared" si="0"/>
        <v>-10688.25</v>
      </c>
      <c r="F30" s="18">
        <f t="shared" si="1"/>
        <v>13.873892022562451</v>
      </c>
    </row>
    <row r="31" spans="1:6" ht="38.25">
      <c r="A31" s="12">
        <v>18010400</v>
      </c>
      <c r="B31" s="13" t="s">
        <v>39</v>
      </c>
      <c r="C31" s="16">
        <v>4990</v>
      </c>
      <c r="D31" s="16">
        <v>11554.28</v>
      </c>
      <c r="E31" s="16">
        <f t="shared" si="0"/>
        <v>6564.280000000001</v>
      </c>
      <c r="F31" s="18">
        <f t="shared" si="1"/>
        <v>231.5486973947896</v>
      </c>
    </row>
    <row r="32" spans="1:6" ht="12.75">
      <c r="A32" s="12">
        <v>18010500</v>
      </c>
      <c r="B32" s="13" t="s">
        <v>6</v>
      </c>
      <c r="C32" s="16">
        <v>145510</v>
      </c>
      <c r="D32" s="16">
        <v>360742.1</v>
      </c>
      <c r="E32" s="16">
        <f t="shared" si="0"/>
        <v>215232.09999999998</v>
      </c>
      <c r="F32" s="18">
        <f t="shared" si="1"/>
        <v>247.91567589856368</v>
      </c>
    </row>
    <row r="33" spans="1:6" ht="12.75">
      <c r="A33" s="12">
        <v>18010600</v>
      </c>
      <c r="B33" s="13" t="s">
        <v>7</v>
      </c>
      <c r="C33" s="16">
        <v>1687760</v>
      </c>
      <c r="D33" s="16">
        <v>845687.47</v>
      </c>
      <c r="E33" s="16">
        <f t="shared" si="0"/>
        <v>-842072.53</v>
      </c>
      <c r="F33" s="18">
        <f t="shared" si="1"/>
        <v>50.107092833104225</v>
      </c>
    </row>
    <row r="34" spans="1:6" ht="12.75">
      <c r="A34" s="12">
        <v>18010700</v>
      </c>
      <c r="B34" s="13" t="s">
        <v>8</v>
      </c>
      <c r="C34" s="16">
        <v>34540</v>
      </c>
      <c r="D34" s="16">
        <v>9692.73</v>
      </c>
      <c r="E34" s="16">
        <f t="shared" si="0"/>
        <v>-24847.27</v>
      </c>
      <c r="F34" s="18">
        <f t="shared" si="1"/>
        <v>28.06233352634626</v>
      </c>
    </row>
    <row r="35" spans="1:6" ht="12.75">
      <c r="A35" s="12">
        <v>18010900</v>
      </c>
      <c r="B35" s="13" t="s">
        <v>9</v>
      </c>
      <c r="C35" s="16">
        <v>23770</v>
      </c>
      <c r="D35" s="16">
        <v>15926.68</v>
      </c>
      <c r="E35" s="16">
        <f t="shared" si="0"/>
        <v>-7843.32</v>
      </c>
      <c r="F35" s="18">
        <f t="shared" si="1"/>
        <v>67.00328144720235</v>
      </c>
    </row>
    <row r="36" spans="1:6" ht="12.75">
      <c r="A36" s="11">
        <v>18030000</v>
      </c>
      <c r="B36" s="10" t="s">
        <v>10</v>
      </c>
      <c r="C36" s="15">
        <f>C37</f>
        <v>900</v>
      </c>
      <c r="D36" s="15">
        <f>D37</f>
        <v>1025.9</v>
      </c>
      <c r="E36" s="15">
        <f t="shared" si="0"/>
        <v>125.90000000000009</v>
      </c>
      <c r="F36" s="17">
        <f t="shared" si="1"/>
        <v>113.9888888888889</v>
      </c>
    </row>
    <row r="37" spans="1:6" ht="12.75">
      <c r="A37" s="12">
        <v>18030200</v>
      </c>
      <c r="B37" s="13" t="s">
        <v>11</v>
      </c>
      <c r="C37" s="16">
        <v>900</v>
      </c>
      <c r="D37" s="16">
        <v>1025.9</v>
      </c>
      <c r="E37" s="16">
        <f t="shared" si="0"/>
        <v>125.90000000000009</v>
      </c>
      <c r="F37" s="18">
        <f t="shared" si="1"/>
        <v>113.9888888888889</v>
      </c>
    </row>
    <row r="38" spans="1:6" ht="12.75">
      <c r="A38" s="11">
        <v>18050000</v>
      </c>
      <c r="B38" s="10" t="s">
        <v>12</v>
      </c>
      <c r="C38" s="15">
        <f>SUM(C39:C41)</f>
        <v>437030</v>
      </c>
      <c r="D38" s="15">
        <f>SUM(D39:D41)</f>
        <v>361124.88</v>
      </c>
      <c r="E38" s="15">
        <f t="shared" si="0"/>
        <v>-75905.12</v>
      </c>
      <c r="F38" s="17">
        <f t="shared" si="1"/>
        <v>82.63159966135049</v>
      </c>
    </row>
    <row r="39" spans="1:6" ht="12.75">
      <c r="A39" s="12">
        <v>18050300</v>
      </c>
      <c r="B39" s="13" t="s">
        <v>13</v>
      </c>
      <c r="C39" s="16">
        <v>10140</v>
      </c>
      <c r="D39" s="16">
        <v>1410</v>
      </c>
      <c r="E39" s="16">
        <f t="shared" si="0"/>
        <v>-8730</v>
      </c>
      <c r="F39" s="18">
        <f t="shared" si="1"/>
        <v>13.905325443786982</v>
      </c>
    </row>
    <row r="40" spans="1:6" ht="12.75">
      <c r="A40" s="12">
        <v>18050400</v>
      </c>
      <c r="B40" s="13" t="s">
        <v>14</v>
      </c>
      <c r="C40" s="16">
        <v>226850</v>
      </c>
      <c r="D40" s="16">
        <v>282605.26</v>
      </c>
      <c r="E40" s="16">
        <f t="shared" si="0"/>
        <v>55755.26000000001</v>
      </c>
      <c r="F40" s="18">
        <f t="shared" si="1"/>
        <v>124.57802953493497</v>
      </c>
    </row>
    <row r="41" spans="1:6" ht="38.25">
      <c r="A41" s="12">
        <v>18050500</v>
      </c>
      <c r="B41" s="13" t="s">
        <v>15</v>
      </c>
      <c r="C41" s="16">
        <v>200040</v>
      </c>
      <c r="D41" s="16">
        <v>77109.62</v>
      </c>
      <c r="E41" s="16">
        <f t="shared" si="0"/>
        <v>-122930.38</v>
      </c>
      <c r="F41" s="18">
        <f t="shared" si="1"/>
        <v>38.54710057988402</v>
      </c>
    </row>
    <row r="42" spans="1:6" ht="12.75">
      <c r="A42" s="11">
        <v>20000000</v>
      </c>
      <c r="B42" s="10" t="s">
        <v>17</v>
      </c>
      <c r="C42" s="15">
        <f>C43+C48</f>
        <v>15680</v>
      </c>
      <c r="D42" s="15">
        <f>D43+D48</f>
        <v>12292.06</v>
      </c>
      <c r="E42" s="15">
        <f t="shared" si="0"/>
        <v>-3387.9400000000005</v>
      </c>
      <c r="F42" s="17">
        <f t="shared" si="1"/>
        <v>78.39323979591836</v>
      </c>
    </row>
    <row r="43" spans="1:6" ht="25.5">
      <c r="A43" s="11">
        <v>22000000</v>
      </c>
      <c r="B43" s="10" t="s">
        <v>40</v>
      </c>
      <c r="C43" s="15">
        <f>C44+C46</f>
        <v>3680</v>
      </c>
      <c r="D43" s="15">
        <f>D44+D46</f>
        <v>1292.06</v>
      </c>
      <c r="E43" s="15">
        <f t="shared" si="0"/>
        <v>-2387.94</v>
      </c>
      <c r="F43" s="17">
        <f>+D43/C43*100</f>
        <v>35.11032608695652</v>
      </c>
    </row>
    <row r="44" spans="1:6" ht="12.75">
      <c r="A44" s="11">
        <v>22010000</v>
      </c>
      <c r="B44" s="10" t="s">
        <v>18</v>
      </c>
      <c r="C44" s="15">
        <f>SUM(C45:C45)</f>
        <v>3680</v>
      </c>
      <c r="D44" s="15">
        <f>SUM(D45:D45)</f>
        <v>1284.58</v>
      </c>
      <c r="E44" s="15">
        <f t="shared" si="0"/>
        <v>-2395.42</v>
      </c>
      <c r="F44" s="17">
        <f>+D44/C44*100</f>
        <v>34.907065217391306</v>
      </c>
    </row>
    <row r="45" spans="1:6" ht="12.75">
      <c r="A45" s="12">
        <v>22012500</v>
      </c>
      <c r="B45" s="13" t="s">
        <v>19</v>
      </c>
      <c r="C45" s="16">
        <v>3680</v>
      </c>
      <c r="D45" s="16">
        <v>1284.58</v>
      </c>
      <c r="E45" s="16">
        <f t="shared" si="0"/>
        <v>-2395.42</v>
      </c>
      <c r="F45" s="18">
        <f>+D45/C45*100</f>
        <v>34.907065217391306</v>
      </c>
    </row>
    <row r="46" spans="1:6" ht="12.75">
      <c r="A46" s="11">
        <v>22090000</v>
      </c>
      <c r="B46" s="10" t="s">
        <v>20</v>
      </c>
      <c r="C46" s="15">
        <f>C47</f>
        <v>0</v>
      </c>
      <c r="D46" s="15">
        <f>D47</f>
        <v>7.48</v>
      </c>
      <c r="E46" s="15">
        <f t="shared" si="0"/>
        <v>7.48</v>
      </c>
      <c r="F46" s="17"/>
    </row>
    <row r="47" spans="1:6" ht="38.25">
      <c r="A47" s="12">
        <v>22090100</v>
      </c>
      <c r="B47" s="13" t="s">
        <v>21</v>
      </c>
      <c r="C47" s="16">
        <v>0</v>
      </c>
      <c r="D47" s="16">
        <v>7.48</v>
      </c>
      <c r="E47" s="16">
        <f t="shared" si="0"/>
        <v>7.48</v>
      </c>
      <c r="F47" s="18">
        <v>0</v>
      </c>
    </row>
    <row r="48" spans="1:6" ht="12.75">
      <c r="A48" s="11">
        <v>24000000</v>
      </c>
      <c r="B48" s="10" t="s">
        <v>43</v>
      </c>
      <c r="C48" s="15">
        <f>C49</f>
        <v>12000</v>
      </c>
      <c r="D48" s="15">
        <f>D49</f>
        <v>11000</v>
      </c>
      <c r="E48" s="15">
        <f t="shared" si="0"/>
        <v>-1000</v>
      </c>
      <c r="F48" s="17">
        <v>0</v>
      </c>
    </row>
    <row r="49" spans="1:6" ht="12.75">
      <c r="A49" s="11">
        <v>24060000</v>
      </c>
      <c r="B49" s="10" t="s">
        <v>44</v>
      </c>
      <c r="C49" s="15">
        <f>C50</f>
        <v>12000</v>
      </c>
      <c r="D49" s="15">
        <f>D50</f>
        <v>11000</v>
      </c>
      <c r="E49" s="15">
        <f t="shared" si="0"/>
        <v>-1000</v>
      </c>
      <c r="F49" s="17">
        <v>0</v>
      </c>
    </row>
    <row r="50" spans="1:6" ht="12.75">
      <c r="A50" s="12">
        <v>24060300</v>
      </c>
      <c r="B50" s="13" t="s">
        <v>44</v>
      </c>
      <c r="C50" s="16">
        <v>12000</v>
      </c>
      <c r="D50" s="16">
        <v>11000</v>
      </c>
      <c r="E50" s="16">
        <f t="shared" si="0"/>
        <v>-1000</v>
      </c>
      <c r="F50" s="18">
        <v>0</v>
      </c>
    </row>
    <row r="51" spans="1:6" ht="18.75" customHeight="1">
      <c r="A51" s="46"/>
      <c r="B51" s="46" t="s">
        <v>66</v>
      </c>
      <c r="C51" s="35">
        <f>C42+C14</f>
        <v>2656960</v>
      </c>
      <c r="D51" s="35">
        <f>D42+D14</f>
        <v>1829034.6799999997</v>
      </c>
      <c r="E51" s="35">
        <f>+D51-C51</f>
        <v>-827925.3200000003</v>
      </c>
      <c r="F51" s="36">
        <f>+D51/C51*100</f>
        <v>68.83937582801396</v>
      </c>
    </row>
    <row r="52" spans="1:6" ht="16.5">
      <c r="A52" s="100" t="s">
        <v>94</v>
      </c>
      <c r="B52" s="100"/>
      <c r="C52" s="29"/>
      <c r="D52" s="30"/>
      <c r="E52" s="30"/>
      <c r="F52" s="31"/>
    </row>
    <row r="53" spans="1:6" ht="18" customHeight="1">
      <c r="A53" s="51" t="s">
        <v>67</v>
      </c>
      <c r="B53" s="52" t="s">
        <v>68</v>
      </c>
      <c r="C53" s="53"/>
      <c r="D53" s="53"/>
      <c r="E53" s="53"/>
      <c r="F53" s="53"/>
    </row>
    <row r="54" spans="1:6" ht="39.75" customHeight="1">
      <c r="A54" s="54" t="s">
        <v>69</v>
      </c>
      <c r="B54" s="55" t="s">
        <v>70</v>
      </c>
      <c r="C54" s="74">
        <v>1007571</v>
      </c>
      <c r="D54" s="74">
        <v>642296.15</v>
      </c>
      <c r="E54" s="74">
        <f>D54-C54</f>
        <v>-365274.85</v>
      </c>
      <c r="F54" s="74">
        <f>D54/C54*100</f>
        <v>63.74698656471852</v>
      </c>
    </row>
    <row r="55" spans="1:6" ht="18" customHeight="1">
      <c r="A55" s="54" t="s">
        <v>71</v>
      </c>
      <c r="B55" s="55" t="s">
        <v>72</v>
      </c>
      <c r="C55" s="74">
        <v>40000</v>
      </c>
      <c r="D55" s="74">
        <v>20500</v>
      </c>
      <c r="E55" s="74">
        <f aca="true" t="shared" si="2" ref="E55:E62">D55-C55</f>
        <v>-19500</v>
      </c>
      <c r="F55" s="74">
        <f aca="true" t="shared" si="3" ref="F55:F62">D55/C55*100</f>
        <v>51.24999999999999</v>
      </c>
    </row>
    <row r="56" spans="1:6" ht="25.5">
      <c r="A56" s="54" t="s">
        <v>73</v>
      </c>
      <c r="B56" s="55" t="s">
        <v>74</v>
      </c>
      <c r="C56" s="74">
        <v>273840</v>
      </c>
      <c r="D56" s="74">
        <v>172415.58</v>
      </c>
      <c r="E56" s="74">
        <f t="shared" si="2"/>
        <v>-101424.42000000001</v>
      </c>
      <c r="F56" s="74">
        <f t="shared" si="3"/>
        <v>62.96216038562664</v>
      </c>
    </row>
    <row r="57" spans="1:6" ht="12.75">
      <c r="A57" s="54" t="s">
        <v>75</v>
      </c>
      <c r="B57" s="55" t="s">
        <v>76</v>
      </c>
      <c r="C57" s="74">
        <v>643990</v>
      </c>
      <c r="D57" s="74">
        <v>512554.39</v>
      </c>
      <c r="E57" s="74">
        <f t="shared" si="2"/>
        <v>-131435.61</v>
      </c>
      <c r="F57" s="74">
        <f t="shared" si="3"/>
        <v>79.59042686998245</v>
      </c>
    </row>
    <row r="58" spans="1:6" ht="12.75">
      <c r="A58" s="54" t="s">
        <v>77</v>
      </c>
      <c r="B58" s="55" t="s">
        <v>78</v>
      </c>
      <c r="C58" s="74">
        <v>46175</v>
      </c>
      <c r="D58" s="74">
        <v>19187.5</v>
      </c>
      <c r="E58" s="74">
        <f t="shared" si="2"/>
        <v>-26987.5</v>
      </c>
      <c r="F58" s="74">
        <f t="shared" si="3"/>
        <v>41.55387114239307</v>
      </c>
    </row>
    <row r="59" spans="1:6" ht="25.5">
      <c r="A59" s="54" t="s">
        <v>79</v>
      </c>
      <c r="B59" s="55" t="s">
        <v>80</v>
      </c>
      <c r="C59" s="74">
        <v>120000</v>
      </c>
      <c r="D59" s="74">
        <v>96563</v>
      </c>
      <c r="E59" s="74">
        <f t="shared" si="2"/>
        <v>-23437</v>
      </c>
      <c r="F59" s="74">
        <f t="shared" si="3"/>
        <v>80.46916666666667</v>
      </c>
    </row>
    <row r="60" spans="1:6" ht="12.75">
      <c r="A60" s="54" t="s">
        <v>81</v>
      </c>
      <c r="B60" s="55" t="s">
        <v>82</v>
      </c>
      <c r="C60" s="74">
        <v>383354</v>
      </c>
      <c r="D60" s="74">
        <v>205401</v>
      </c>
      <c r="E60" s="74">
        <f t="shared" si="2"/>
        <v>-177953</v>
      </c>
      <c r="F60" s="74">
        <f t="shared" si="3"/>
        <v>53.579980905377276</v>
      </c>
    </row>
    <row r="61" spans="1:6" ht="28.5" customHeight="1">
      <c r="A61" s="54" t="s">
        <v>83</v>
      </c>
      <c r="B61" s="55" t="s">
        <v>84</v>
      </c>
      <c r="C61" s="74">
        <v>82000</v>
      </c>
      <c r="D61" s="74">
        <v>82000</v>
      </c>
      <c r="E61" s="74">
        <f t="shared" si="2"/>
        <v>0</v>
      </c>
      <c r="F61" s="74">
        <f t="shared" si="3"/>
        <v>100</v>
      </c>
    </row>
    <row r="62" spans="1:6" ht="24" customHeight="1">
      <c r="A62" s="56" t="s">
        <v>85</v>
      </c>
      <c r="B62" s="57" t="s">
        <v>86</v>
      </c>
      <c r="C62" s="75">
        <f>SUM(C54:C61)</f>
        <v>2596930</v>
      </c>
      <c r="D62" s="75">
        <f>SUM(D54:D61)</f>
        <v>1750917.62</v>
      </c>
      <c r="E62" s="75">
        <f t="shared" si="2"/>
        <v>-846012.3799999999</v>
      </c>
      <c r="F62" s="75">
        <f t="shared" si="3"/>
        <v>67.42259591132607</v>
      </c>
    </row>
    <row r="63" spans="1:6" ht="12.75">
      <c r="A63" s="20"/>
      <c r="B63" s="20"/>
      <c r="C63" s="32"/>
      <c r="D63" s="32"/>
      <c r="E63" s="32"/>
      <c r="F63" s="58"/>
    </row>
    <row r="64" spans="1:6" ht="12.75">
      <c r="A64" s="88"/>
      <c r="B64" s="88"/>
      <c r="C64" s="33"/>
      <c r="D64" s="33"/>
      <c r="E64" s="34"/>
      <c r="F64" s="49"/>
    </row>
    <row r="65" spans="1:6" ht="18.75">
      <c r="A65" s="101" t="s">
        <v>65</v>
      </c>
      <c r="B65" s="101"/>
      <c r="C65" s="102"/>
      <c r="D65" s="103" t="s">
        <v>95</v>
      </c>
      <c r="E65" s="103"/>
      <c r="F65" s="107"/>
    </row>
    <row r="66" spans="1:6" ht="18.75">
      <c r="A66" s="105"/>
      <c r="B66" s="105"/>
      <c r="C66" s="102"/>
      <c r="D66" s="102"/>
      <c r="E66" s="103"/>
      <c r="F66" s="107"/>
    </row>
    <row r="67" spans="1:6" ht="18.75">
      <c r="A67" s="106" t="s">
        <v>50</v>
      </c>
      <c r="B67" s="105"/>
      <c r="C67" s="107"/>
      <c r="D67" s="107"/>
      <c r="E67" s="107"/>
      <c r="F67" s="107"/>
    </row>
    <row r="68" spans="1:6" ht="18.75">
      <c r="A68" s="108" t="s">
        <v>51</v>
      </c>
      <c r="B68" s="108"/>
      <c r="C68" s="107"/>
      <c r="D68" s="107"/>
      <c r="E68" s="107"/>
      <c r="F68" s="107"/>
    </row>
    <row r="69" spans="1:6" ht="18.75">
      <c r="A69" s="108" t="s">
        <v>52</v>
      </c>
      <c r="B69" s="108"/>
      <c r="C69" s="107"/>
      <c r="D69" s="113" t="s">
        <v>96</v>
      </c>
      <c r="E69" s="113"/>
      <c r="F69" s="114"/>
    </row>
    <row r="70" spans="1:6" ht="18">
      <c r="A70" s="104"/>
      <c r="B70" s="104"/>
      <c r="C70" s="104"/>
      <c r="D70" s="104"/>
      <c r="E70" s="104"/>
      <c r="F70" s="104"/>
    </row>
  </sheetData>
  <sheetProtection/>
  <mergeCells count="17">
    <mergeCell ref="D69:E69"/>
    <mergeCell ref="A52:B52"/>
    <mergeCell ref="C4:F4"/>
    <mergeCell ref="A64:B64"/>
    <mergeCell ref="A65:B65"/>
    <mergeCell ref="C12:C13"/>
    <mergeCell ref="D12:D13"/>
    <mergeCell ref="A7:F7"/>
    <mergeCell ref="A8:F8"/>
    <mergeCell ref="C1:D1"/>
    <mergeCell ref="A9:B9"/>
    <mergeCell ref="A10:A13"/>
    <mergeCell ref="B10:B13"/>
    <mergeCell ref="C9:E9"/>
    <mergeCell ref="C10:F11"/>
    <mergeCell ref="E12:E13"/>
    <mergeCell ref="F12:F13"/>
  </mergeCells>
  <printOptions/>
  <pageMargins left="1.1811023622047245" right="0.3937007874015748" top="0.7874015748031497" bottom="0.7874015748031497" header="0.31496062992125984" footer="0.275590551181102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Depviddil</cp:lastModifiedBy>
  <cp:lastPrinted>2019-09-03T13:35:20Z</cp:lastPrinted>
  <dcterms:created xsi:type="dcterms:W3CDTF">2015-04-15T06:48:28Z</dcterms:created>
  <dcterms:modified xsi:type="dcterms:W3CDTF">2019-09-03T13:35:43Z</dcterms:modified>
  <cp:category/>
  <cp:version/>
  <cp:contentType/>
  <cp:contentStatus/>
</cp:coreProperties>
</file>